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/>
  <xr:revisionPtr revIDLastSave="0" documentId="13_ncr:1_{736B17D7-229A-4EE3-AB49-40B2D1F59197}" xr6:coauthVersionLast="47" xr6:coauthVersionMax="47" xr10:uidLastSave="{00000000-0000-0000-0000-000000000000}"/>
  <workbookProtection workbookAlgorithmName="SHA-512" workbookHashValue="uq9hrwNuWi9ORrek4MDR59zmnhIWn0vbUme1y1mpnPv5kb6TKvhqCgdF95rLUeLwZ6B8NxmTWlyG+KHePr0sZw==" workbookSaltValue="M6sBzbuRhDh3UOoYI2Q8fw==" workbookSpinCount="100000" lockStructure="1"/>
  <bookViews>
    <workbookView xWindow="-120" yWindow="-120" windowWidth="29040" windowHeight="15840" xr2:uid="{F59C6F20-2C9E-4F8C-B41A-A27FB3EA73C2}"/>
  </bookViews>
  <sheets>
    <sheet name="Calculator" sheetId="24" r:id="rId1"/>
    <sheet name="Inputs" sheetId="22" state="hidden" r:id="rId2"/>
  </sheets>
  <definedNames>
    <definedName name="ClientName">#REF!</definedName>
    <definedName name="Datadate">#REF!</definedName>
    <definedName name="_xlnm.Print_Area" localSheetId="0">Calculator!$B$1:$K$28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22" l="1"/>
  <c r="N4" i="22"/>
  <c r="L7" i="22"/>
  <c r="L3" i="22"/>
  <c r="N2" i="22"/>
  <c r="M2" i="22"/>
  <c r="L2" i="22"/>
  <c r="N5" i="22" l="1"/>
  <c r="N9" i="22"/>
  <c r="N10" i="22" s="1"/>
  <c r="L4" i="22"/>
  <c r="N3" i="22"/>
  <c r="M3" i="22"/>
  <c r="L5" i="22" l="1"/>
  <c r="L6" i="22" s="1"/>
  <c r="M7" i="22"/>
  <c r="N7" i="22"/>
  <c r="N6" i="22" s="1"/>
  <c r="M1" i="22" l="1"/>
  <c r="N1" i="22"/>
  <c r="L1" i="22"/>
  <c r="M4" i="22" l="1"/>
  <c r="M5" i="22" l="1"/>
  <c r="M6" i="22" s="1"/>
</calcChain>
</file>

<file path=xl/sharedStrings.xml><?xml version="1.0" encoding="utf-8"?>
<sst xmlns="http://schemas.openxmlformats.org/spreadsheetml/2006/main" count="39" uniqueCount="34">
  <si>
    <t>Deductible</t>
  </si>
  <si>
    <t>Member Coinsurance</t>
  </si>
  <si>
    <t>Out-of-Pocket Max</t>
  </si>
  <si>
    <t>Benefits</t>
  </si>
  <si>
    <t>Employee Only</t>
  </si>
  <si>
    <t>Yes</t>
  </si>
  <si>
    <t>No</t>
  </si>
  <si>
    <t>Premium</t>
  </si>
  <si>
    <t>OOP Max</t>
  </si>
  <si>
    <t>Family</t>
  </si>
  <si>
    <t>Out-of-Pocket Max Family</t>
  </si>
  <si>
    <t>Deductible Family</t>
  </si>
  <si>
    <t>Adding Ded</t>
  </si>
  <si>
    <t>Copays/Coins</t>
  </si>
  <si>
    <t>HSA Contribution</t>
  </si>
  <si>
    <t>HSA Used</t>
  </si>
  <si>
    <t>HSA Balance</t>
  </si>
  <si>
    <t>Low</t>
  </si>
  <si>
    <t>Medium</t>
  </si>
  <si>
    <t>High</t>
  </si>
  <si>
    <t>N/A</t>
  </si>
  <si>
    <t xml:space="preserve">Coverage Tier: </t>
  </si>
  <si>
    <t>*HSA Balance is not deducted from Plan Comparison Chart</t>
  </si>
  <si>
    <t xml:space="preserve">*This calculator does not capture the tax savings employees typically realize by paying for premiums on a pre-tax basis. The total costs to employees may be lower than reflected when such tax savings are taken into account. </t>
  </si>
  <si>
    <t>Step 2: Compare Costs</t>
  </si>
  <si>
    <t>Step 1: Select who will be covered and Annual Spend</t>
  </si>
  <si>
    <t>Annual Spend</t>
  </si>
  <si>
    <t>Buy-up PPO</t>
  </si>
  <si>
    <t>Base PPO</t>
  </si>
  <si>
    <t>Medical HDCP</t>
  </si>
  <si>
    <t>Spend</t>
  </si>
  <si>
    <t>*Employer Funded HSA is only available if enrolled in the Medical HDCP plan</t>
  </si>
  <si>
    <t>Employee + 1</t>
  </si>
  <si>
    <t>*Employees newly enrolled in the Medical HDCP plan will receive an additional $250 in HSA employer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</si>
</sst>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C9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EFC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3" fillId="2" borderId="0"/>
    <xf numFmtId="9" fontId="3" fillId="2" borderId="0" applyFont="0" applyFill="0" applyBorder="0" applyAlignment="0" applyProtection="0"/>
    <xf numFmtId="0" fontId="4" fillId="2" borderId="0"/>
    <xf numFmtId="0" fontId="2" fillId="2" borderId="0"/>
    <xf numFmtId="0" fontId="1" fillId="2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164" fontId="0" fillId="3" borderId="0" xfId="8" applyNumberFormat="1" applyFont="1" applyFill="1"/>
    <xf numFmtId="9" fontId="0" fillId="3" borderId="0" xfId="9" applyFont="1" applyFill="1"/>
    <xf numFmtId="0" fontId="0" fillId="4" borderId="0" xfId="0" applyFill="1"/>
    <xf numFmtId="164" fontId="0" fillId="0" borderId="0" xfId="0" applyNumberFormat="1"/>
    <xf numFmtId="0" fontId="6" fillId="3" borderId="0" xfId="0" applyFont="1" applyFill="1"/>
    <xf numFmtId="44" fontId="0" fillId="3" borderId="0" xfId="8" applyFont="1" applyFill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5" fillId="5" borderId="0" xfId="0" applyFont="1" applyFill="1"/>
    <xf numFmtId="0" fontId="0" fillId="5" borderId="0" xfId="0" applyFill="1"/>
    <xf numFmtId="0" fontId="0" fillId="5" borderId="5" xfId="0" applyFill="1" applyBorder="1"/>
    <xf numFmtId="0" fontId="7" fillId="5" borderId="4" xfId="0" applyFont="1" applyFill="1" applyBorder="1"/>
    <xf numFmtId="0" fontId="8" fillId="5" borderId="0" xfId="0" applyFont="1" applyFill="1"/>
    <xf numFmtId="0" fontId="9" fillId="5" borderId="0" xfId="0" applyFont="1" applyFill="1"/>
    <xf numFmtId="0" fontId="9" fillId="5" borderId="5" xfId="0" applyFont="1" applyFill="1" applyBorder="1"/>
    <xf numFmtId="0" fontId="8" fillId="5" borderId="4" xfId="0" applyFont="1" applyFill="1" applyBorder="1"/>
    <xf numFmtId="0" fontId="9" fillId="5" borderId="0" xfId="0" applyFont="1" applyFill="1" applyAlignment="1">
      <alignment horizontal="right"/>
    </xf>
    <xf numFmtId="0" fontId="9" fillId="5" borderId="4" xfId="0" applyFont="1" applyFill="1" applyBorder="1"/>
    <xf numFmtId="0" fontId="9" fillId="5" borderId="1" xfId="0" applyFont="1" applyFill="1" applyBorder="1"/>
    <xf numFmtId="0" fontId="9" fillId="5" borderId="2" xfId="0" applyFont="1" applyFill="1" applyBorder="1"/>
    <xf numFmtId="0" fontId="9" fillId="5" borderId="3" xfId="0" applyFont="1" applyFill="1" applyBorder="1"/>
    <xf numFmtId="164" fontId="9" fillId="5" borderId="0" xfId="8" applyNumberFormat="1" applyFont="1" applyFill="1" applyBorder="1"/>
    <xf numFmtId="0" fontId="9" fillId="6" borderId="0" xfId="0" applyFont="1" applyFill="1" applyAlignment="1" applyProtection="1">
      <alignment horizontal="center"/>
      <protection locked="0"/>
    </xf>
    <xf numFmtId="165" fontId="0" fillId="6" borderId="0" xfId="0" applyNumberFormat="1" applyFill="1" applyAlignment="1" applyProtection="1">
      <alignment horizontal="center"/>
      <protection locked="0"/>
    </xf>
    <xf numFmtId="164" fontId="9" fillId="5" borderId="0" xfId="8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right"/>
    </xf>
    <xf numFmtId="0" fontId="9" fillId="5" borderId="0" xfId="0" applyFont="1" applyFill="1" applyAlignment="1">
      <alignment horizontal="right"/>
    </xf>
    <xf numFmtId="0" fontId="9" fillId="5" borderId="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</cellXfs>
  <cellStyles count="10">
    <cellStyle name="Currency" xfId="8" builtinId="4"/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  <cellStyle name="Normal 5" xfId="5" xr:uid="{00000000-0005-0000-0000-000006000000}"/>
    <cellStyle name="Normal 6" xfId="6" xr:uid="{00000000-0005-0000-0000-000007000000}"/>
    <cellStyle name="Normal 7" xfId="7" xr:uid="{E4950954-8401-4220-A3F3-1DDB71DFF184}"/>
    <cellStyle name="Percent" xfId="9" builtinId="5"/>
    <cellStyle name="Percent 2" xfId="4" xr:uid="{00000000-0005-0000-0000-000008000000}"/>
  </cellStyles>
  <dxfs count="0"/>
  <tableStyles count="0" defaultTableStyle="TableStyleMedium2" defaultPivotStyle="PivotStyleLight16"/>
  <colors>
    <mruColors>
      <color rgb="FFFFFEFC"/>
      <color rgb="FFA3D1FF"/>
      <color rgb="FF3399FF"/>
      <color rgb="FFFF6600"/>
      <color rgb="FF000000"/>
      <color rgb="FFBE9E53"/>
      <color rgb="FFFF3300"/>
      <color rgb="FFFFCDCD"/>
      <color rgb="FFD7BA0F"/>
      <color rgb="FFF3DD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Premium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&quot;$&quot;#,##0;" sourceLinked="0"/>
            <c:spPr>
              <a:noFill/>
              <a:ln>
                <a:noFill/>
              </a:ln>
              <a:effectLst>
                <a:softEdge rad="0"/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Inputs!$L$1:$N$1</c:f>
              <c:strCache>
                <c:ptCount val="3"/>
                <c:pt idx="0">
                  <c:v>Buy-up PPO</c:v>
                </c:pt>
                <c:pt idx="1">
                  <c:v>Base PPO</c:v>
                </c:pt>
                <c:pt idx="2">
                  <c:v>Medical HDCP</c:v>
                </c:pt>
              </c:strCache>
            </c:strRef>
          </c:cat>
          <c:val>
            <c:numRef>
              <c:f>Inputs!$L$3:$N$3</c:f>
              <c:numCache>
                <c:formatCode>General</c:formatCode>
                <c:ptCount val="3"/>
                <c:pt idx="0">
                  <c:v>2391.36</c:v>
                </c:pt>
                <c:pt idx="1">
                  <c:v>1043.76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7-42B6-80CC-B04D661D56E9}"/>
            </c:ext>
          </c:extLst>
        </c:ser>
        <c:ser>
          <c:idx val="1"/>
          <c:order val="1"/>
          <c:tx>
            <c:v>Deductible</c:v>
          </c:tx>
          <c:spPr>
            <a:solidFill>
              <a:srgbClr val="BE9E53"/>
            </a:solidFill>
            <a:ln>
              <a:solidFill>
                <a:srgbClr val="BE9E53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&quot;$&quot;#,##0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Inputs!$L$1:$N$1</c:f>
              <c:strCache>
                <c:ptCount val="3"/>
                <c:pt idx="0">
                  <c:v>Buy-up PPO</c:v>
                </c:pt>
                <c:pt idx="1">
                  <c:v>Base PPO</c:v>
                </c:pt>
                <c:pt idx="2">
                  <c:v>Medical HDCP</c:v>
                </c:pt>
              </c:strCache>
            </c:strRef>
          </c:cat>
          <c:val>
            <c:numRef>
              <c:f>Inputs!$L$5:$N$5</c:f>
              <c:numCache>
                <c:formatCode>General</c:formatCode>
                <c:ptCount val="3"/>
                <c:pt idx="0">
                  <c:v>1000</c:v>
                </c:pt>
                <c:pt idx="1">
                  <c:v>2000</c:v>
                </c:pt>
                <c:pt idx="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7-42B6-80CC-B04D661D56E9}"/>
            </c:ext>
          </c:extLst>
        </c:ser>
        <c:ser>
          <c:idx val="2"/>
          <c:order val="2"/>
          <c:tx>
            <c:v>Copay/Coinsurance</c:v>
          </c:tx>
          <c:spPr>
            <a:solidFill>
              <a:srgbClr val="FF66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0CE-4F5D-A4B7-648AEF92397C}"/>
                </c:ext>
              </c:extLst>
            </c:dLbl>
            <c:dLbl>
              <c:idx val="1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0CE-4F5D-A4B7-648AEF92397C}"/>
                </c:ext>
              </c:extLst>
            </c:dLbl>
            <c:dLbl>
              <c:idx val="2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0CE-4F5D-A4B7-648AEF92397C}"/>
                </c:ext>
              </c:extLst>
            </c:dLbl>
            <c:numFmt formatCode="&quot;$&quot;#;#&quot;&quot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Inputs!$L$1:$N$1</c:f>
              <c:strCache>
                <c:ptCount val="3"/>
                <c:pt idx="0">
                  <c:v>Buy-up PPO</c:v>
                </c:pt>
                <c:pt idx="1">
                  <c:v>Base PPO</c:v>
                </c:pt>
                <c:pt idx="2">
                  <c:v>Medical HDCP</c:v>
                </c:pt>
              </c:strCache>
            </c:strRef>
          </c:cat>
          <c:val>
            <c:numRef>
              <c:f>Inputs!$L$6:$N$6</c:f>
              <c:numCache>
                <c:formatCode>_("$"* #,##0_);_("$"* \(#,##0\);_("$"* "-"??_);_(@_)</c:formatCode>
                <c:ptCount val="3"/>
                <c:pt idx="0">
                  <c:v>1000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7-42B6-80CC-B04D661D56E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1939152"/>
        <c:axId val="191939480"/>
      </c:barChart>
      <c:catAx>
        <c:axId val="19193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39480"/>
        <c:crosses val="autoZero"/>
        <c:auto val="1"/>
        <c:lblAlgn val="ctr"/>
        <c:lblOffset val="100"/>
        <c:noMultiLvlLbl val="0"/>
      </c:catAx>
      <c:valAx>
        <c:axId val="19193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3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00"/>
                </a:solidFill>
              </a:rPr>
              <a:t>Employer Funded HSA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A3D1FF"/>
            </a:solidFill>
            <a:ln>
              <a:solidFill>
                <a:srgbClr val="BE9E53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&quot;$&quot;#,##0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Inputs!$K$9:$K$10</c:f>
              <c:strCache>
                <c:ptCount val="2"/>
                <c:pt idx="0">
                  <c:v>HSA Used</c:v>
                </c:pt>
                <c:pt idx="1">
                  <c:v>HSA Balance</c:v>
                </c:pt>
              </c:strCache>
            </c:strRef>
          </c:cat>
          <c:val>
            <c:numRef>
              <c:f>Inputs!$N$9:$N$10</c:f>
              <c:numCache>
                <c:formatCode>General</c:formatCode>
                <c:ptCount val="2"/>
                <c:pt idx="0">
                  <c:v>1000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A-4789-9DDF-2E74DFD486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5788192"/>
        <c:axId val="575788848"/>
        <c:extLst/>
      </c:barChart>
      <c:catAx>
        <c:axId val="5757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788848"/>
        <c:crosses val="autoZero"/>
        <c:auto val="1"/>
        <c:lblAlgn val="ctr"/>
        <c:lblOffset val="100"/>
        <c:noMultiLvlLbl val="0"/>
      </c:catAx>
      <c:valAx>
        <c:axId val="57578884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578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146049</xdr:colOff>
      <xdr:row>9</xdr:row>
      <xdr:rowOff>4762</xdr:rowOff>
    </xdr:from>
    <xdr:to>
      <xdr:col>7</xdr:col>
      <xdr:colOff>28574</xdr:colOff>
      <xdr:row>23</xdr:row>
      <xdr:rowOff>80962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190499</xdr:colOff>
      <xdr:row>9</xdr:row>
      <xdr:rowOff>4762</xdr:rowOff>
    </xdr:from>
    <xdr:to>
      <xdr:col>10</xdr:col>
      <xdr:colOff>495297</xdr:colOff>
      <xdr:row>23</xdr:row>
      <xdr:rowOff>80962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321325</xdr:colOff>
      <xdr:row>0</xdr:row>
      <xdr:rowOff>95250</xdr:rowOff>
    </xdr:from>
    <xdr:to>
      <xdr:col>8</xdr:col>
      <xdr:colOff>691500</xdr:colOff>
      <xdr:row>2</xdr:row>
      <xdr:rowOff>396979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46175" y="95250"/>
          <a:ext cx="1808450" cy="682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ller Group">
      <a:dk1>
        <a:srgbClr val="65656A"/>
      </a:dk1>
      <a:lt1>
        <a:srgbClr val="FFFFFF"/>
      </a:lt1>
      <a:dk2>
        <a:srgbClr val="82BC00"/>
      </a:dk2>
      <a:lt2>
        <a:srgbClr val="BFBEC0"/>
      </a:lt2>
      <a:accent1>
        <a:srgbClr val="ACD05E"/>
      </a:accent1>
      <a:accent2>
        <a:srgbClr val="FDB525"/>
      </a:accent2>
      <a:accent3>
        <a:srgbClr val="E2CC00"/>
      </a:accent3>
      <a:accent4>
        <a:srgbClr val="BFBEC0"/>
      </a:accent4>
      <a:accent5>
        <a:srgbClr val="919093"/>
      </a:accent5>
      <a:accent6>
        <a:srgbClr val="645E9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BCA2B-C30F-435F-86E4-484CDDEDDD44}">
  <sheetPr codeName="Sheet3"/>
  <dimension ref="B1:K28"/>
  <sheetViews>
    <sheetView tabSelected="1" zoomScaleNormal="100" workbookViewId="0">
      <selection activeCell="D5" sqref="D5"/>
    </sheetView>
  </sheetViews>
  <sheetFormatPr defaultRowHeight="15" x14ac:dyDescent="0.25"/>
  <cols>
    <col min="2" max="2" width="34" customWidth="1"/>
    <col min="3" max="3" width="15.28515625" customWidth="1"/>
    <col min="4" max="4" width="17.7109375" customWidth="1"/>
    <col min="7" max="7" width="30.42578125" bestFit="1" customWidth="1"/>
    <col min="8" max="8" width="21.5703125" customWidth="1"/>
    <col min="9" max="9" width="13" customWidth="1"/>
    <col min="10" max="10" width="11" customWidth="1"/>
  </cols>
  <sheetData>
    <row r="1" spans="2:11" x14ac:dyDescent="0.25">
      <c r="B1" s="8"/>
      <c r="C1" s="9"/>
      <c r="D1" s="9"/>
      <c r="E1" s="9"/>
      <c r="F1" s="9"/>
      <c r="G1" s="9"/>
      <c r="H1" s="9"/>
      <c r="I1" s="9"/>
      <c r="J1" s="9"/>
      <c r="K1" s="10"/>
    </row>
    <row r="2" spans="2:11" x14ac:dyDescent="0.25">
      <c r="B2" s="11"/>
      <c r="C2" s="12"/>
      <c r="D2" s="12"/>
      <c r="E2" s="13"/>
      <c r="F2" s="13"/>
      <c r="G2" s="13"/>
      <c r="H2" s="13"/>
      <c r="I2" s="13"/>
      <c r="J2" s="13"/>
      <c r="K2" s="14"/>
    </row>
    <row r="3" spans="2:11" ht="32.25" customHeight="1" x14ac:dyDescent="0.35">
      <c r="B3" s="15" t="s">
        <v>25</v>
      </c>
      <c r="C3" s="16"/>
      <c r="D3" s="16"/>
      <c r="E3" s="17"/>
      <c r="F3" s="17"/>
      <c r="G3" s="17"/>
      <c r="H3" s="17"/>
      <c r="I3" s="17"/>
      <c r="J3" s="17"/>
      <c r="K3" s="18"/>
    </row>
    <row r="4" spans="2:11" ht="15" customHeight="1" x14ac:dyDescent="0.25">
      <c r="B4" s="19"/>
      <c r="C4" s="16"/>
      <c r="D4" s="16"/>
      <c r="E4" s="17"/>
      <c r="F4" s="17"/>
      <c r="G4" s="17"/>
      <c r="H4" s="17"/>
      <c r="I4" s="17"/>
      <c r="J4" s="17"/>
      <c r="K4" s="18"/>
    </row>
    <row r="5" spans="2:11" x14ac:dyDescent="0.25">
      <c r="B5" s="29" t="s">
        <v>21</v>
      </c>
      <c r="C5" s="30"/>
      <c r="D5" s="26" t="s">
        <v>4</v>
      </c>
      <c r="E5" s="17"/>
      <c r="F5" s="17"/>
      <c r="G5" s="20" t="s">
        <v>26</v>
      </c>
      <c r="H5" s="27">
        <v>2000</v>
      </c>
      <c r="I5" s="17"/>
      <c r="J5" s="17"/>
      <c r="K5" s="18"/>
    </row>
    <row r="6" spans="2:11" ht="15.75" thickBot="1" x14ac:dyDescent="0.3">
      <c r="B6" s="21"/>
      <c r="C6" s="17"/>
      <c r="D6" s="17"/>
      <c r="E6" s="17"/>
      <c r="F6" s="17"/>
      <c r="G6" s="17"/>
      <c r="H6" s="17"/>
      <c r="I6" s="17"/>
      <c r="J6" s="17"/>
      <c r="K6" s="18"/>
    </row>
    <row r="7" spans="2:11" x14ac:dyDescent="0.25">
      <c r="B7" s="22"/>
      <c r="C7" s="23"/>
      <c r="D7" s="23"/>
      <c r="E7" s="23"/>
      <c r="F7" s="23"/>
      <c r="G7" s="23"/>
      <c r="H7" s="23"/>
      <c r="I7" s="23"/>
      <c r="J7" s="23"/>
      <c r="K7" s="24"/>
    </row>
    <row r="8" spans="2:11" ht="23.25" x14ac:dyDescent="0.35">
      <c r="B8" s="15" t="s">
        <v>24</v>
      </c>
      <c r="C8" s="17"/>
      <c r="D8" s="17"/>
      <c r="E8" s="28"/>
      <c r="F8" s="28"/>
      <c r="G8" s="17"/>
      <c r="H8" s="25"/>
      <c r="I8" s="17"/>
      <c r="J8" s="17"/>
      <c r="K8" s="18"/>
    </row>
    <row r="9" spans="2:11" x14ac:dyDescent="0.25">
      <c r="B9" s="21"/>
      <c r="C9" s="17"/>
      <c r="D9" s="17"/>
      <c r="E9" s="17"/>
      <c r="F9" s="17"/>
      <c r="G9" s="17"/>
      <c r="H9" s="17"/>
      <c r="I9" s="17"/>
      <c r="J9" s="17"/>
      <c r="K9" s="18"/>
    </row>
    <row r="10" spans="2:11" x14ac:dyDescent="0.25">
      <c r="B10" s="21"/>
      <c r="C10" s="17"/>
      <c r="D10" s="17"/>
      <c r="E10" s="17"/>
      <c r="F10" s="17"/>
      <c r="G10" s="17"/>
      <c r="H10" s="17"/>
      <c r="I10" s="17"/>
      <c r="J10" s="17"/>
      <c r="K10" s="18"/>
    </row>
    <row r="11" spans="2:11" x14ac:dyDescent="0.25">
      <c r="B11" s="21"/>
      <c r="C11" s="17"/>
      <c r="D11" s="17"/>
      <c r="E11" s="17"/>
      <c r="F11" s="17"/>
      <c r="G11" s="17"/>
      <c r="H11" s="17"/>
      <c r="I11" s="17"/>
      <c r="J11" s="17"/>
      <c r="K11" s="18"/>
    </row>
    <row r="12" spans="2:11" x14ac:dyDescent="0.25">
      <c r="B12" s="21"/>
      <c r="C12" s="17"/>
      <c r="D12" s="17"/>
      <c r="E12" s="17"/>
      <c r="F12" s="17"/>
      <c r="G12" s="17"/>
      <c r="H12" s="17"/>
      <c r="I12" s="17"/>
      <c r="J12" s="17"/>
      <c r="K12" s="18"/>
    </row>
    <row r="13" spans="2:11" x14ac:dyDescent="0.25">
      <c r="B13" s="21"/>
      <c r="C13" s="17"/>
      <c r="D13" s="17"/>
      <c r="E13" s="17"/>
      <c r="F13" s="17"/>
      <c r="G13" s="17"/>
      <c r="H13" s="17"/>
      <c r="I13" s="17"/>
      <c r="J13" s="17"/>
      <c r="K13" s="18"/>
    </row>
    <row r="14" spans="2:11" x14ac:dyDescent="0.25">
      <c r="B14" s="21"/>
      <c r="C14" s="17"/>
      <c r="D14" s="17"/>
      <c r="E14" s="17"/>
      <c r="F14" s="17"/>
      <c r="G14" s="17"/>
      <c r="H14" s="17"/>
      <c r="I14" s="17"/>
      <c r="J14" s="17"/>
      <c r="K14" s="18"/>
    </row>
    <row r="15" spans="2:11" x14ac:dyDescent="0.25">
      <c r="B15" s="21"/>
      <c r="C15" s="17"/>
      <c r="D15" s="17"/>
      <c r="E15" s="17"/>
      <c r="F15" s="17"/>
      <c r="G15" s="17"/>
      <c r="H15" s="17"/>
      <c r="I15" s="17"/>
      <c r="J15" s="17"/>
      <c r="K15" s="18"/>
    </row>
    <row r="16" spans="2:11" x14ac:dyDescent="0.25">
      <c r="B16" s="21"/>
      <c r="C16" s="17"/>
      <c r="D16" s="17"/>
      <c r="E16" s="17"/>
      <c r="F16" s="17"/>
      <c r="G16" s="17"/>
      <c r="H16" s="17"/>
      <c r="I16" s="17"/>
      <c r="J16" s="17"/>
      <c r="K16" s="18"/>
    </row>
    <row r="17" spans="2:11" x14ac:dyDescent="0.25">
      <c r="B17" s="21"/>
      <c r="C17" s="17"/>
      <c r="D17" s="17"/>
      <c r="E17" s="17"/>
      <c r="F17" s="17"/>
      <c r="G17" s="17"/>
      <c r="H17" s="17"/>
      <c r="I17" s="17"/>
      <c r="J17" s="17"/>
      <c r="K17" s="18"/>
    </row>
    <row r="18" spans="2:11" x14ac:dyDescent="0.25">
      <c r="B18" s="21"/>
      <c r="C18" s="17"/>
      <c r="D18" s="17"/>
      <c r="E18" s="17"/>
      <c r="F18" s="17"/>
      <c r="G18" s="17"/>
      <c r="H18" s="17"/>
      <c r="I18" s="17"/>
      <c r="J18" s="17"/>
      <c r="K18" s="18"/>
    </row>
    <row r="19" spans="2:11" x14ac:dyDescent="0.25">
      <c r="B19" s="21"/>
      <c r="C19" s="17"/>
      <c r="D19" s="17"/>
      <c r="E19" s="17"/>
      <c r="F19" s="17"/>
      <c r="G19" s="17"/>
      <c r="H19" s="17"/>
      <c r="I19" s="17"/>
      <c r="J19" s="17"/>
      <c r="K19" s="18"/>
    </row>
    <row r="20" spans="2:11" x14ac:dyDescent="0.25">
      <c r="B20" s="21"/>
      <c r="C20" s="17"/>
      <c r="D20" s="17"/>
      <c r="E20" s="17"/>
      <c r="F20" s="17"/>
      <c r="G20" s="17"/>
      <c r="H20" s="17"/>
      <c r="I20" s="17"/>
      <c r="J20" s="17"/>
      <c r="K20" s="18"/>
    </row>
    <row r="21" spans="2:11" x14ac:dyDescent="0.25">
      <c r="B21" s="21"/>
      <c r="C21" s="17"/>
      <c r="D21" s="17"/>
      <c r="E21" s="17"/>
      <c r="F21" s="17"/>
      <c r="G21" s="17"/>
      <c r="H21" s="17"/>
      <c r="I21" s="17"/>
      <c r="J21" s="17"/>
      <c r="K21" s="18"/>
    </row>
    <row r="22" spans="2:11" x14ac:dyDescent="0.25">
      <c r="B22" s="21"/>
      <c r="C22" s="17"/>
      <c r="D22" s="17"/>
      <c r="E22" s="17"/>
      <c r="F22" s="17"/>
      <c r="G22" s="17"/>
      <c r="H22" s="17"/>
      <c r="I22" s="17"/>
      <c r="J22" s="17"/>
      <c r="K22" s="18"/>
    </row>
    <row r="23" spans="2:11" x14ac:dyDescent="0.25">
      <c r="B23" s="21"/>
      <c r="C23" s="17"/>
      <c r="D23" s="17"/>
      <c r="E23" s="17"/>
      <c r="F23" s="17"/>
      <c r="G23" s="17"/>
      <c r="H23" s="17"/>
      <c r="I23" s="17"/>
      <c r="J23" s="17"/>
      <c r="K23" s="18"/>
    </row>
    <row r="24" spans="2:11" x14ac:dyDescent="0.25">
      <c r="B24" s="21"/>
      <c r="C24" s="17"/>
      <c r="D24" s="17"/>
      <c r="E24" s="17"/>
      <c r="F24" s="17"/>
      <c r="G24" s="17"/>
      <c r="H24" s="17"/>
      <c r="I24" s="17"/>
      <c r="J24" s="17"/>
      <c r="K24" s="18"/>
    </row>
    <row r="25" spans="2:11" x14ac:dyDescent="0.25">
      <c r="B25" s="21" t="s">
        <v>22</v>
      </c>
      <c r="C25" s="17"/>
      <c r="D25" s="17"/>
      <c r="E25" s="17"/>
      <c r="F25" s="17"/>
      <c r="G25" s="17"/>
      <c r="H25" s="17"/>
      <c r="I25" s="17"/>
      <c r="J25" s="17"/>
      <c r="K25" s="18"/>
    </row>
    <row r="26" spans="2:11" x14ac:dyDescent="0.25">
      <c r="B26" s="21" t="s">
        <v>31</v>
      </c>
      <c r="C26" s="17"/>
      <c r="D26" s="17"/>
      <c r="E26" s="17"/>
      <c r="F26" s="17"/>
      <c r="G26" s="17"/>
      <c r="H26" s="17"/>
      <c r="I26" s="17"/>
      <c r="J26" s="17"/>
      <c r="K26" s="18"/>
    </row>
    <row r="27" spans="2:11" x14ac:dyDescent="0.25">
      <c r="B27" s="21" t="s">
        <v>33</v>
      </c>
      <c r="C27" s="17"/>
      <c r="D27" s="17"/>
      <c r="E27" s="17"/>
      <c r="F27" s="17"/>
      <c r="G27" s="17"/>
      <c r="H27" s="17"/>
      <c r="I27" s="17"/>
      <c r="J27" s="17"/>
      <c r="K27" s="18"/>
    </row>
    <row r="28" spans="2:11" ht="30" customHeight="1" thickBot="1" x14ac:dyDescent="0.3">
      <c r="B28" s="31" t="s">
        <v>23</v>
      </c>
      <c r="C28" s="32"/>
      <c r="D28" s="32"/>
      <c r="E28" s="32"/>
      <c r="F28" s="32"/>
      <c r="G28" s="32"/>
      <c r="H28" s="32"/>
      <c r="I28" s="32"/>
      <c r="J28" s="32"/>
      <c r="K28" s="33"/>
    </row>
  </sheetData>
  <sheetProtection algorithmName="SHA-512" hashValue="7EbdJMb4I1pxjMpKf4JdY2sY5BvRxRFJAYljRtHtVmU+Sjyfz95oGW9WACwS83IRQ/9k5sVEuJx42VNFCNI4Xw==" saltValue="LXxef3/nNTpIsbMOVSV7+Q==" spinCount="100000" sheet="1" objects="1" scenarios="1" selectLockedCells="1"/>
  <protectedRanges>
    <protectedRange sqref="D5 F5" name="CalcInputs"/>
  </protectedRanges>
  <mergeCells count="3">
    <mergeCell ref="E8:F8"/>
    <mergeCell ref="B5:C5"/>
    <mergeCell ref="B28:K28"/>
  </mergeCells>
  <pageMargins left="0.7" right="0.7" top="0.75" bottom="0.75" header="0.3" footer="0.3"/>
  <pageSetup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05BF60-3687-4633-91C5-EDBCAB385193}">
          <x14:formula1>
            <xm:f>Inputs!$Q$2:$Q$4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52926-1E53-4E07-9311-EF698F73F458}">
  <sheetPr codeName="Sheet6">
    <tabColor theme="0"/>
  </sheetPr>
  <dimension ref="E1:S31"/>
  <sheetViews>
    <sheetView workbookViewId="0">
      <selection activeCell="A38" sqref="A38"/>
    </sheetView>
  </sheetViews>
  <sheetFormatPr defaultRowHeight="15" x14ac:dyDescent="0.25"/>
  <cols>
    <col min="1" max="1" width="43.7109375" bestFit="1" customWidth="1"/>
    <col min="2" max="2" width="11.5703125" bestFit="1" customWidth="1"/>
    <col min="3" max="3" width="10.5703125" customWidth="1"/>
    <col min="5" max="5" width="34.5703125" bestFit="1" customWidth="1"/>
    <col min="6" max="8" width="10.7109375" customWidth="1"/>
    <col min="11" max="11" width="14.42578125" bestFit="1" customWidth="1"/>
    <col min="17" max="17" width="17.140625" bestFit="1" customWidth="1"/>
    <col min="20" max="20" width="14.42578125" bestFit="1" customWidth="1"/>
  </cols>
  <sheetData>
    <row r="1" spans="5:19" x14ac:dyDescent="0.25">
      <c r="E1" s="1" t="s">
        <v>3</v>
      </c>
      <c r="F1" s="6" t="s">
        <v>27</v>
      </c>
      <c r="G1" s="6" t="s">
        <v>28</v>
      </c>
      <c r="H1" s="6" t="s">
        <v>29</v>
      </c>
      <c r="L1" s="4" t="str">
        <f>F1</f>
        <v>Buy-up PPO</v>
      </c>
      <c r="M1" s="4" t="str">
        <f t="shared" ref="M1:N1" si="0">G1</f>
        <v>Base PPO</v>
      </c>
      <c r="N1" s="4" t="str">
        <f t="shared" si="0"/>
        <v>Medical HDCP</v>
      </c>
      <c r="S1" t="s">
        <v>20</v>
      </c>
    </row>
    <row r="2" spans="5:19" x14ac:dyDescent="0.25">
      <c r="E2" t="s">
        <v>4</v>
      </c>
      <c r="F2" s="7">
        <v>199.28</v>
      </c>
      <c r="G2" s="7">
        <v>86.98</v>
      </c>
      <c r="H2" s="7">
        <v>0</v>
      </c>
      <c r="K2" t="s">
        <v>30</v>
      </c>
      <c r="L2">
        <f>Calculator!H5</f>
        <v>2000</v>
      </c>
      <c r="M2">
        <f>Calculator!H5</f>
        <v>2000</v>
      </c>
      <c r="N2">
        <f>Calculator!H5</f>
        <v>2000</v>
      </c>
      <c r="P2">
        <v>1</v>
      </c>
      <c r="Q2" t="s">
        <v>4</v>
      </c>
      <c r="R2" t="s">
        <v>5</v>
      </c>
      <c r="S2" t="s">
        <v>17</v>
      </c>
    </row>
    <row r="3" spans="5:19" x14ac:dyDescent="0.25">
      <c r="E3" t="s">
        <v>32</v>
      </c>
      <c r="F3" s="7">
        <v>510</v>
      </c>
      <c r="G3" s="7">
        <v>380</v>
      </c>
      <c r="H3" s="7">
        <v>260</v>
      </c>
      <c r="K3" t="s">
        <v>7</v>
      </c>
      <c r="L3">
        <f>VLOOKUP(Calculator!D5,E2:F4,2,FALSE)*12</f>
        <v>2391.36</v>
      </c>
      <c r="M3">
        <f>VLOOKUP(Calculator!D5,E2:G4,3,FALSE)*12</f>
        <v>1043.76</v>
      </c>
      <c r="N3">
        <f>VLOOKUP(Calculator!D5,E2:H4,4,FALSE)*12</f>
        <v>0</v>
      </c>
      <c r="P3">
        <v>2</v>
      </c>
      <c r="Q3" t="s">
        <v>32</v>
      </c>
      <c r="R3" t="s">
        <v>6</v>
      </c>
      <c r="S3" t="s">
        <v>18</v>
      </c>
    </row>
    <row r="4" spans="5:19" x14ac:dyDescent="0.25">
      <c r="E4" t="s">
        <v>9</v>
      </c>
      <c r="F4" s="7">
        <v>700</v>
      </c>
      <c r="G4" s="7">
        <v>525</v>
      </c>
      <c r="H4" s="7">
        <v>400</v>
      </c>
      <c r="K4" t="s">
        <v>0</v>
      </c>
      <c r="L4">
        <f>IF(Calculator!$D$5=Inputs!$E$2,Inputs!F5,Inputs!F6)</f>
        <v>1000</v>
      </c>
      <c r="M4">
        <f>IF(Calculator!$D$5=Inputs!$E$2,Inputs!G5,Inputs!G6)</f>
        <v>2500</v>
      </c>
      <c r="N4">
        <f>IF(Calculator!$D$5=Inputs!$E$2,Inputs!H5,Inputs!H6)</f>
        <v>5000</v>
      </c>
      <c r="P4">
        <v>3</v>
      </c>
      <c r="Q4" t="s">
        <v>9</v>
      </c>
      <c r="S4" t="s">
        <v>19</v>
      </c>
    </row>
    <row r="5" spans="5:19" x14ac:dyDescent="0.25">
      <c r="E5" t="s">
        <v>0</v>
      </c>
      <c r="F5" s="2">
        <v>1000</v>
      </c>
      <c r="G5" s="2">
        <v>2500</v>
      </c>
      <c r="H5" s="2">
        <v>5000</v>
      </c>
      <c r="K5" t="s">
        <v>12</v>
      </c>
      <c r="L5">
        <f>MIN(L4,L2)</f>
        <v>1000</v>
      </c>
      <c r="M5">
        <f>MIN(M4,M2)</f>
        <v>2000</v>
      </c>
      <c r="N5">
        <f>MIN(N4,N2)</f>
        <v>2000</v>
      </c>
      <c r="P5">
        <v>4</v>
      </c>
    </row>
    <row r="6" spans="5:19" x14ac:dyDescent="0.25">
      <c r="E6" t="s">
        <v>11</v>
      </c>
      <c r="F6" s="2">
        <v>2000</v>
      </c>
      <c r="G6" s="2">
        <v>5000</v>
      </c>
      <c r="H6" s="2">
        <v>10000</v>
      </c>
      <c r="K6" t="s">
        <v>13</v>
      </c>
      <c r="L6" s="5">
        <f>MIN(L2-L5,L7-L5)</f>
        <v>1000</v>
      </c>
      <c r="M6" s="5">
        <f t="shared" ref="M6:N6" si="1">MIN(M2-M5,M7-M5)</f>
        <v>0</v>
      </c>
      <c r="N6" s="5">
        <f t="shared" si="1"/>
        <v>0</v>
      </c>
      <c r="P6">
        <v>5</v>
      </c>
    </row>
    <row r="7" spans="5:19" x14ac:dyDescent="0.25">
      <c r="E7" t="s">
        <v>1</v>
      </c>
      <c r="F7" s="3">
        <v>0.2</v>
      </c>
      <c r="G7" s="3">
        <v>0.2</v>
      </c>
      <c r="H7" s="3">
        <v>0.2</v>
      </c>
      <c r="K7" t="s">
        <v>8</v>
      </c>
      <c r="L7" s="5">
        <f>IF(Calculator!$D$5=Inputs!$E$2,F8,F9)</f>
        <v>5000</v>
      </c>
      <c r="M7" s="5">
        <f>IF(Calculator!$D$5=Inputs!$E$2,G8,G9)</f>
        <v>6350</v>
      </c>
      <c r="N7" s="5">
        <f>IF(Calculator!$D$5=Inputs!$E$2,H8,H9)</f>
        <v>6350</v>
      </c>
      <c r="P7">
        <v>6</v>
      </c>
    </row>
    <row r="8" spans="5:19" x14ac:dyDescent="0.25">
      <c r="E8" t="s">
        <v>2</v>
      </c>
      <c r="F8" s="2">
        <v>5000</v>
      </c>
      <c r="G8" s="2">
        <v>6350</v>
      </c>
      <c r="H8" s="2">
        <v>6350</v>
      </c>
      <c r="I8" s="3"/>
      <c r="K8" t="s">
        <v>14</v>
      </c>
      <c r="N8">
        <f>IF(Calculator!D5=Inputs!E2,1000,1500)</f>
        <v>1000</v>
      </c>
      <c r="P8">
        <v>7</v>
      </c>
    </row>
    <row r="9" spans="5:19" x14ac:dyDescent="0.25">
      <c r="E9" t="s">
        <v>10</v>
      </c>
      <c r="F9" s="2">
        <v>10000</v>
      </c>
      <c r="G9" s="2">
        <v>12700</v>
      </c>
      <c r="H9" s="2">
        <v>12700</v>
      </c>
      <c r="K9" t="s">
        <v>15</v>
      </c>
      <c r="N9">
        <f>MIN(N2,N8)</f>
        <v>1000</v>
      </c>
      <c r="P9">
        <v>8</v>
      </c>
    </row>
    <row r="10" spans="5:19" x14ac:dyDescent="0.25">
      <c r="K10" t="s">
        <v>16</v>
      </c>
      <c r="N10">
        <f>N8-N9</f>
        <v>0</v>
      </c>
      <c r="P10">
        <v>9</v>
      </c>
    </row>
    <row r="11" spans="5:19" x14ac:dyDescent="0.25">
      <c r="P11">
        <v>10</v>
      </c>
    </row>
    <row r="12" spans="5:19" x14ac:dyDescent="0.25">
      <c r="P12">
        <v>11</v>
      </c>
    </row>
    <row r="13" spans="5:19" x14ac:dyDescent="0.25">
      <c r="P13">
        <v>12</v>
      </c>
    </row>
    <row r="14" spans="5:19" x14ac:dyDescent="0.25">
      <c r="P14">
        <v>13</v>
      </c>
    </row>
    <row r="15" spans="5:19" x14ac:dyDescent="0.25">
      <c r="P15">
        <v>14</v>
      </c>
    </row>
    <row r="16" spans="5:19" x14ac:dyDescent="0.25">
      <c r="P16">
        <v>15</v>
      </c>
    </row>
    <row r="17" spans="16:16" x14ac:dyDescent="0.25">
      <c r="P17">
        <v>16</v>
      </c>
    </row>
    <row r="18" spans="16:16" x14ac:dyDescent="0.25">
      <c r="P18">
        <v>17</v>
      </c>
    </row>
    <row r="19" spans="16:16" x14ac:dyDescent="0.25">
      <c r="P19">
        <v>18</v>
      </c>
    </row>
    <row r="20" spans="16:16" x14ac:dyDescent="0.25">
      <c r="P20">
        <v>19</v>
      </c>
    </row>
    <row r="21" spans="16:16" x14ac:dyDescent="0.25">
      <c r="P21">
        <v>20</v>
      </c>
    </row>
    <row r="22" spans="16:16" x14ac:dyDescent="0.25">
      <c r="P22">
        <v>21</v>
      </c>
    </row>
    <row r="23" spans="16:16" x14ac:dyDescent="0.25">
      <c r="P23">
        <v>22</v>
      </c>
    </row>
    <row r="24" spans="16:16" x14ac:dyDescent="0.25">
      <c r="P24">
        <v>23</v>
      </c>
    </row>
    <row r="25" spans="16:16" x14ac:dyDescent="0.25">
      <c r="P25">
        <v>24</v>
      </c>
    </row>
    <row r="26" spans="16:16" x14ac:dyDescent="0.25">
      <c r="P26">
        <v>25</v>
      </c>
    </row>
    <row r="27" spans="16:16" x14ac:dyDescent="0.25">
      <c r="P27">
        <v>26</v>
      </c>
    </row>
    <row r="28" spans="16:16" x14ac:dyDescent="0.25">
      <c r="P28">
        <v>27</v>
      </c>
    </row>
    <row r="29" spans="16:16" x14ac:dyDescent="0.25">
      <c r="P29">
        <v>28</v>
      </c>
    </row>
    <row r="30" spans="16:16" x14ac:dyDescent="0.25">
      <c r="P30">
        <v>29</v>
      </c>
    </row>
    <row r="31" spans="16:16" x14ac:dyDescent="0.25">
      <c r="P31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Inputs</vt:lpstr>
      <vt:lpstr>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2021-11-03T01:43:23Z</dcterms:created>
  <dcterms:modified xsi:type="dcterms:W3CDTF">2023-05-03T16:14:57Z</dcterms:modified>
</cp:coreProperties>
</file>